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ealpe\Desktop\"/>
    </mc:Choice>
  </mc:AlternateContent>
  <bookViews>
    <workbookView xWindow="0" yWindow="0" windowWidth="12450" windowHeight="5550"/>
  </bookViews>
  <sheets>
    <sheet name="Cuadre Contable" sheetId="3" r:id="rId1"/>
    <sheet name="Calculo Solvencia" sheetId="1" r:id="rId2"/>
    <sheet name="Hoja1" sheetId="4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E20" i="3"/>
  <c r="G19" i="3" l="1"/>
  <c r="E19" i="3"/>
  <c r="G22" i="3" l="1"/>
  <c r="G21" i="3"/>
  <c r="E22" i="3"/>
  <c r="E21" i="3"/>
  <c r="G10" i="1"/>
  <c r="E10" i="1"/>
  <c r="G9" i="1"/>
  <c r="E9" i="1"/>
  <c r="E18" i="3" l="1"/>
  <c r="G18" i="3"/>
  <c r="G13" i="1"/>
  <c r="G14" i="1"/>
  <c r="G15" i="1"/>
  <c r="G16" i="1"/>
  <c r="G12" i="1"/>
  <c r="E13" i="1"/>
  <c r="E14" i="1"/>
  <c r="E15" i="1"/>
  <c r="E16" i="1"/>
  <c r="E12" i="1"/>
  <c r="E24" i="3" l="1"/>
  <c r="E17" i="1"/>
  <c r="E19" i="1" s="1"/>
  <c r="G24" i="3"/>
  <c r="G17" i="1"/>
  <c r="G19" i="1" s="1"/>
  <c r="E21" i="1"/>
  <c r="G23" i="1"/>
  <c r="E23" i="1"/>
  <c r="G22" i="1"/>
  <c r="E22" i="1"/>
  <c r="G21" i="1"/>
  <c r="E20" i="1"/>
  <c r="G20" i="1"/>
</calcChain>
</file>

<file path=xl/sharedStrings.xml><?xml version="1.0" encoding="utf-8"?>
<sst xmlns="http://schemas.openxmlformats.org/spreadsheetml/2006/main" count="54" uniqueCount="31">
  <si>
    <t>Mes</t>
  </si>
  <si>
    <t>Diciembre</t>
  </si>
  <si>
    <t>Año</t>
  </si>
  <si>
    <t>Activo</t>
  </si>
  <si>
    <t>Pasivo</t>
  </si>
  <si>
    <t>Patrimonio</t>
  </si>
  <si>
    <t>Ingresos</t>
  </si>
  <si>
    <t>Gastos</t>
  </si>
  <si>
    <t>Cuadre contable (DIC)</t>
  </si>
  <si>
    <t>Cuadre contable (NO DIC)</t>
  </si>
  <si>
    <t>Solvencia (DIC)</t>
  </si>
  <si>
    <t>Solvencia (NO DIC)</t>
  </si>
  <si>
    <t>Solvencia</t>
  </si>
  <si>
    <t>Conclusión</t>
  </si>
  <si>
    <t>SUPERINTENDENCIA DE ECONOMÍA POPULAR Y SOLIDARIA</t>
  </si>
  <si>
    <t>INTENDENCIA DEL SECTOR FINANCIERO POPULAR Y SOLIDARIO</t>
  </si>
  <si>
    <t>VALIDACIÓN DE SOLVENCIA PARA LAS COMPAÑÍA DE SERVICIOS AUXILIARES</t>
  </si>
  <si>
    <t>Balance1</t>
  </si>
  <si>
    <t>Balance2</t>
  </si>
  <si>
    <t>Enero</t>
  </si>
  <si>
    <t>Marzo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</si>
  <si>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</si>
  <si>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</si>
  <si>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</si>
  <si>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</si>
  <si>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</si>
  <si>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</si>
  <si>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</si>
  <si>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</si>
  <si>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</si>
  <si>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Descuadre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</si>
</sst>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2" fillId="2" borderId="1" xfId="0" applyFont="1" applyFill="1" applyBorder="1" applyAlignment="1">
      <alignment horizontal="left" vertical="center"/>
    </xf>
    <xf numFmtId="9" fontId="0" fillId="0" borderId="1" xfId="1" applyFont="1" applyBorder="1"/>
    <xf numFmtId="4" fontId="0" fillId="3" borderId="1" xfId="0" applyNumberFormat="1" applyFill="1" applyBorder="1"/>
    <xf numFmtId="4" fontId="0" fillId="4" borderId="1" xfId="0" applyNumberFormat="1" applyFill="1" applyBorder="1"/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/>
    <xf numFmtId="164" fontId="2" fillId="0" borderId="0" xfId="1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5" borderId="2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Protection="1">
      <protection locked="0"/>
    </xf>
    <xf numFmtId="4" fontId="0" fillId="3" borderId="3" xfId="0" applyNumberFormat="1" applyFill="1" applyBorder="1" applyProtection="1">
      <protection locked="0"/>
    </xf>
    <xf numFmtId="4" fontId="0" fillId="6" borderId="1" xfId="0" applyNumberFormat="1" applyFill="1" applyBorder="1" applyProtection="1">
      <protection locked="0"/>
    </xf>
    <xf numFmtId="4" fontId="0" fillId="6" borderId="3" xfId="0" applyNumberFormat="1" applyFill="1" applyBorder="1" applyProtection="1">
      <protection locked="0"/>
    </xf>
  </cellXfs>
  <cellStyles count="2">
    <cellStyle name="Normal" xfId="0" builtinId="0"/>
    <cellStyle name="Porcentaje" xfId="1" builtinId="5"/>
  </cellStyles>
  <dxfs count="10">
    <dxf>
      <font>
        <color theme="7" tint="-0.499984740745262"/>
      </font>
      <fill>
        <patternFill>
          <bgColor rgb="FFFFFF0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28576</xdr:rowOff>
    </xdr:from>
    <xdr:to>
      <xdr:col>4</xdr:col>
      <xdr:colOff>266700</xdr:colOff>
      <xdr:row>5</xdr:row>
      <xdr:rowOff>65077</xdr:rowOff>
    </xdr:to>
    <xdr:pic>
      <xdr:nvPicPr>
        <xdr:cNvPr id="2" name="Imagen 1" descr="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19076"/>
          <a:ext cx="2085975" cy="88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523875</xdr:colOff>
      <xdr:row>1</xdr:row>
      <xdr:rowOff>9527</xdr:rowOff>
    </xdr:from>
    <xdr:to>
      <xdr:col>12</xdr:col>
      <xdr:colOff>323850</xdr:colOff>
      <xdr:row>5</xdr:row>
      <xdr:rowOff>85726</xdr:rowOff>
    </xdr:to>
    <xdr:sp macro="" textlink="">
      <xdr:nvSpPr>
        <xdr:cNvPr id="3" name="Rectángulo redondeado 2"/>
        <xdr:cNvSpPr/>
      </xdr:nvSpPr>
      <xdr:spPr>
        <a:xfrm>
          <a:off x="523875" y="200027"/>
          <a:ext cx="8686800" cy="923924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314325</xdr:colOff>
      <xdr:row>6</xdr:row>
      <xdr:rowOff>19049</xdr:rowOff>
    </xdr:from>
    <xdr:to>
      <xdr:col>8</xdr:col>
      <xdr:colOff>419100</xdr:colOff>
      <xdr:row>24</xdr:row>
      <xdr:rowOff>158750</xdr:rowOff>
    </xdr:to>
    <xdr:sp macro="" textlink="">
      <xdr:nvSpPr>
        <xdr:cNvPr id="4" name="Rectángulo redondeado 3"/>
        <xdr:cNvSpPr/>
      </xdr:nvSpPr>
      <xdr:spPr>
        <a:xfrm>
          <a:off x="1076325" y="1219199"/>
          <a:ext cx="4937125" cy="2647951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7</xdr:col>
      <xdr:colOff>219075</xdr:colOff>
      <xdr:row>7</xdr:row>
      <xdr:rowOff>123825</xdr:rowOff>
    </xdr:from>
    <xdr:to>
      <xdr:col>9</xdr:col>
      <xdr:colOff>971550</xdr:colOff>
      <xdr:row>10</xdr:row>
      <xdr:rowOff>38100</xdr:rowOff>
    </xdr:to>
    <xdr:sp macro="" textlink="">
      <xdr:nvSpPr>
        <xdr:cNvPr id="5" name="Flecha izquierda 4"/>
        <xdr:cNvSpPr/>
      </xdr:nvSpPr>
      <xdr:spPr>
        <a:xfrm>
          <a:off x="4933950" y="1543050"/>
          <a:ext cx="2276475" cy="485775"/>
        </a:xfrm>
        <a:prstGeom prst="left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276225</xdr:colOff>
      <xdr:row>12</xdr:row>
      <xdr:rowOff>9525</xdr:rowOff>
    </xdr:from>
    <xdr:to>
      <xdr:col>9</xdr:col>
      <xdr:colOff>1028700</xdr:colOff>
      <xdr:row>14</xdr:row>
      <xdr:rowOff>114300</xdr:rowOff>
    </xdr:to>
    <xdr:sp macro="" textlink="">
      <xdr:nvSpPr>
        <xdr:cNvPr id="6" name="Flecha izquierda 5"/>
        <xdr:cNvSpPr/>
      </xdr:nvSpPr>
      <xdr:spPr>
        <a:xfrm>
          <a:off x="4991100" y="2324100"/>
          <a:ext cx="2276475" cy="485775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1085850</xdr:colOff>
      <xdr:row>7</xdr:row>
      <xdr:rowOff>142875</xdr:rowOff>
    </xdr:from>
    <xdr:to>
      <xdr:col>11</xdr:col>
      <xdr:colOff>533400</xdr:colOff>
      <xdr:row>10</xdr:row>
      <xdr:rowOff>9525</xdr:rowOff>
    </xdr:to>
    <xdr:sp macro="" textlink="">
      <xdr:nvSpPr>
        <xdr:cNvPr id="7" name="CuadroTexto 6"/>
        <xdr:cNvSpPr txBox="1"/>
      </xdr:nvSpPr>
      <xdr:spPr>
        <a:xfrm>
          <a:off x="7324725" y="1562100"/>
          <a:ext cx="13335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/>
            <a:t>Inserte los</a:t>
          </a:r>
          <a:r>
            <a:rPr lang="es-MX" sz="1000" baseline="0"/>
            <a:t> balances a validar</a:t>
          </a:r>
        </a:p>
      </xdr:txBody>
    </xdr:sp>
    <xdr:clientData/>
  </xdr:twoCellAnchor>
  <xdr:twoCellAnchor>
    <xdr:from>
      <xdr:col>10</xdr:col>
      <xdr:colOff>85724</xdr:colOff>
      <xdr:row>11</xdr:row>
      <xdr:rowOff>180974</xdr:rowOff>
    </xdr:from>
    <xdr:to>
      <xdr:col>12</xdr:col>
      <xdr:colOff>209549</xdr:colOff>
      <xdr:row>14</xdr:row>
      <xdr:rowOff>123825</xdr:rowOff>
    </xdr:to>
    <xdr:sp macro="" textlink="">
      <xdr:nvSpPr>
        <xdr:cNvPr id="8" name="CuadroTexto 7"/>
        <xdr:cNvSpPr txBox="1"/>
      </xdr:nvSpPr>
      <xdr:spPr>
        <a:xfrm>
          <a:off x="8039099" y="2305049"/>
          <a:ext cx="1647825" cy="514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 baseline="0"/>
            <a:t>Ingrese los datos de los balances (solo en números)</a:t>
          </a:r>
        </a:p>
      </xdr:txBody>
    </xdr:sp>
    <xdr:clientData/>
  </xdr:twoCellAnchor>
  <xdr:twoCellAnchor>
    <xdr:from>
      <xdr:col>9</xdr:col>
      <xdr:colOff>1066799</xdr:colOff>
      <xdr:row>15</xdr:row>
      <xdr:rowOff>133350</xdr:rowOff>
    </xdr:from>
    <xdr:to>
      <xdr:col>13</xdr:col>
      <xdr:colOff>333375</xdr:colOff>
      <xdr:row>26</xdr:row>
      <xdr:rowOff>0</xdr:rowOff>
    </xdr:to>
    <xdr:sp macro="" textlink="">
      <xdr:nvSpPr>
        <xdr:cNvPr id="10" name="Rectángulo redondeado 9"/>
        <xdr:cNvSpPr/>
      </xdr:nvSpPr>
      <xdr:spPr>
        <a:xfrm>
          <a:off x="7924799" y="3019425"/>
          <a:ext cx="2676526" cy="1171575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 i="1" u="sng"/>
            <a:t>Nota Técnica:</a:t>
          </a:r>
          <a:endParaRPr lang="es-MX" sz="1100" b="0" i="0" u="none"/>
        </a:p>
        <a:p>
          <a:pPr algn="l"/>
          <a:r>
            <a:rPr lang="es-MX" sz="1100" b="0" i="0" u="none"/>
            <a:t>Patrimonio</a:t>
          </a:r>
          <a:r>
            <a:rPr lang="es-MX" sz="1100" b="0" i="0" u="none" baseline="0"/>
            <a:t> puede ser negativo</a:t>
          </a:r>
        </a:p>
        <a:p>
          <a:pPr marL="0" indent="0" algn="l"/>
          <a:r>
            <a:rPr lang="es-MX" sz="11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Diciembre:</a:t>
          </a:r>
        </a:p>
        <a:p>
          <a:pPr algn="l"/>
          <a:r>
            <a:rPr lang="es-MX" sz="1100" b="0" i="0" u="none" baseline="0"/>
            <a:t>Patrimonio = Patrimonio + Resultado del ejercicio</a:t>
          </a:r>
          <a:endParaRPr lang="es-MX" sz="1100" b="1" i="1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28576</xdr:rowOff>
    </xdr:from>
    <xdr:to>
      <xdr:col>4</xdr:col>
      <xdr:colOff>295275</xdr:colOff>
      <xdr:row>5</xdr:row>
      <xdr:rowOff>65077</xdr:rowOff>
    </xdr:to>
    <xdr:pic>
      <xdr:nvPicPr>
        <xdr:cNvPr id="2" name="Imagen 1" descr="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19076"/>
          <a:ext cx="2085975" cy="88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523875</xdr:colOff>
      <xdr:row>1</xdr:row>
      <xdr:rowOff>9527</xdr:rowOff>
    </xdr:from>
    <xdr:to>
      <xdr:col>12</xdr:col>
      <xdr:colOff>323850</xdr:colOff>
      <xdr:row>5</xdr:row>
      <xdr:rowOff>85726</xdr:rowOff>
    </xdr:to>
    <xdr:sp macro="" textlink="">
      <xdr:nvSpPr>
        <xdr:cNvPr id="3" name="Rectángulo redondeado 2"/>
        <xdr:cNvSpPr/>
      </xdr:nvSpPr>
      <xdr:spPr>
        <a:xfrm>
          <a:off x="523875" y="200027"/>
          <a:ext cx="8905875" cy="923924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314325</xdr:colOff>
      <xdr:row>6</xdr:row>
      <xdr:rowOff>19049</xdr:rowOff>
    </xdr:from>
    <xdr:to>
      <xdr:col>7</xdr:col>
      <xdr:colOff>552450</xdr:colOff>
      <xdr:row>25</xdr:row>
      <xdr:rowOff>9524</xdr:rowOff>
    </xdr:to>
    <xdr:sp macro="" textlink="">
      <xdr:nvSpPr>
        <xdr:cNvPr id="4" name="Rectángulo redondeado 3"/>
        <xdr:cNvSpPr/>
      </xdr:nvSpPr>
      <xdr:spPr>
        <a:xfrm>
          <a:off x="1076325" y="1219199"/>
          <a:ext cx="4308475" cy="167957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4"/>
  <sheetViews>
    <sheetView tabSelected="1" topLeftCell="A4" workbookViewId="0">
      <selection activeCell="G10" sqref="G10"/>
    </sheetView>
  </sheetViews>
  <sheetFormatPr baseColWidth="10" defaultRowHeight="15" x14ac:dyDescent="0.25"/>
  <cols>
    <col min="3" max="3" width="13.42578125" customWidth="1"/>
    <col min="4" max="4" width="6" customWidth="1"/>
    <col min="5" max="5" width="15.7109375" customWidth="1"/>
    <col min="6" max="6" width="6.28515625" customWidth="1"/>
    <col min="7" max="7" width="15.7109375" customWidth="1"/>
    <col min="10" max="10" width="16.85546875" bestFit="1" customWidth="1"/>
  </cols>
  <sheetData>
    <row r="3" spans="3:9" ht="21" x14ac:dyDescent="0.35">
      <c r="G3" s="15" t="s">
        <v>14</v>
      </c>
    </row>
    <row r="4" spans="3:9" ht="15.75" x14ac:dyDescent="0.25">
      <c r="G4" s="16" t="s">
        <v>15</v>
      </c>
    </row>
    <row r="5" spans="3:9" x14ac:dyDescent="0.25">
      <c r="G5" s="17" t="s">
        <v>16</v>
      </c>
    </row>
    <row r="6" spans="3:9" x14ac:dyDescent="0.25">
      <c r="G6" s="17"/>
    </row>
    <row r="7" spans="3:9" x14ac:dyDescent="0.25">
      <c r="G7" s="17"/>
    </row>
    <row r="8" spans="3:9" x14ac:dyDescent="0.25">
      <c r="E8" s="18" t="s">
        <v>17</v>
      </c>
      <c r="F8" s="19"/>
      <c r="G8" s="18" t="s">
        <v>18</v>
      </c>
    </row>
    <row r="9" spans="3:9" x14ac:dyDescent="0.25">
      <c r="D9" s="9" t="s">
        <v>2</v>
      </c>
      <c r="E9" s="23">
        <v>2024</v>
      </c>
      <c r="F9" s="9" t="s">
        <v>2</v>
      </c>
      <c r="G9" s="24">
        <v>2025</v>
      </c>
    </row>
    <row r="10" spans="3:9" x14ac:dyDescent="0.25">
      <c r="D10" s="9" t="s">
        <v>0</v>
      </c>
      <c r="E10" s="23" t="s">
        <v>1</v>
      </c>
      <c r="F10" s="9" t="s">
        <v>0</v>
      </c>
      <c r="G10" s="24" t="s">
        <v>19</v>
      </c>
    </row>
    <row r="11" spans="3:9" ht="10.5" customHeight="1" x14ac:dyDescent="0.25">
      <c r="E11" s="10"/>
      <c r="F11" s="9"/>
      <c r="G11" s="10"/>
    </row>
    <row r="12" spans="3:9" x14ac:dyDescent="0.25">
      <c r="C12" s="4" t="s">
        <v>3</v>
      </c>
      <c r="D12" s="2"/>
      <c r="E12" s="25">
        <v>0</v>
      </c>
      <c r="F12" s="2"/>
      <c r="G12" s="27">
        <v>0</v>
      </c>
    </row>
    <row r="13" spans="3:9" x14ac:dyDescent="0.25">
      <c r="C13" s="4" t="s">
        <v>4</v>
      </c>
      <c r="D13" s="2"/>
      <c r="E13" s="25">
        <v>0</v>
      </c>
      <c r="F13" s="2"/>
      <c r="G13" s="27">
        <v>0</v>
      </c>
      <c r="I13" s="1"/>
    </row>
    <row r="14" spans="3:9" x14ac:dyDescent="0.25">
      <c r="C14" s="4" t="s">
        <v>5</v>
      </c>
      <c r="D14" s="2"/>
      <c r="E14" s="25">
        <v>0</v>
      </c>
      <c r="F14" s="2"/>
      <c r="G14" s="27">
        <v>0</v>
      </c>
    </row>
    <row r="15" spans="3:9" x14ac:dyDescent="0.25">
      <c r="C15" s="4" t="s">
        <v>6</v>
      </c>
      <c r="D15" s="2"/>
      <c r="E15" s="25">
        <v>0</v>
      </c>
      <c r="F15" s="2"/>
      <c r="G15" s="27">
        <v>0</v>
      </c>
    </row>
    <row r="16" spans="3:9" x14ac:dyDescent="0.25">
      <c r="C16" s="4" t="s">
        <v>7</v>
      </c>
      <c r="D16" s="2"/>
      <c r="E16" s="26">
        <v>0</v>
      </c>
      <c r="F16" s="2"/>
      <c r="G16" s="28">
        <v>0</v>
      </c>
    </row>
    <row r="17" spans="3:11" s="13" customFormat="1" ht="6" customHeight="1" x14ac:dyDescent="0.25">
      <c r="C17" s="12"/>
      <c r="E17" s="14"/>
      <c r="G17" s="14"/>
    </row>
    <row r="18" spans="3:11" ht="30" x14ac:dyDescent="0.25">
      <c r="C18" s="4" t="s">
        <v>13</v>
      </c>
      <c r="E18" s="10" t="str">
        <f>IF(AND(E19=0,E20=0),"Balance Cuadrado","Balance No Cuadrado")</f>
        <v>Balance Cuadrado</v>
      </c>
      <c r="G18" s="10" t="str">
        <f>IF(AND(G19=0,G20=0),"Balance Cuadrado","Balance No Cuadrado")</f>
        <v>Balance Cuadrado</v>
      </c>
      <c r="K18" s="1"/>
    </row>
    <row r="19" spans="3:11" ht="4.5" hidden="1" customHeight="1" x14ac:dyDescent="0.25">
      <c r="C19" s="8" t="s">
        <v>8</v>
      </c>
      <c r="E19" s="3">
        <f>IF(E10="Diciembre",TRUNC(E12-E13-E14),0)</f>
        <v>0</v>
      </c>
      <c r="G19" s="3">
        <f>IF(G10="Diciembre",TRUNC(G12-G13-G14),0)</f>
        <v>0</v>
      </c>
    </row>
    <row r="20" spans="3:11" hidden="1" x14ac:dyDescent="0.25">
      <c r="C20" s="8" t="s">
        <v>9</v>
      </c>
      <c r="E20" s="3">
        <f>ROUND(IF(E10&lt;&gt;"Diciembre",TRUNC(E12-(E13+E14+E15-E16)),0),0)</f>
        <v>0</v>
      </c>
      <c r="G20" s="3">
        <f>ROUND(IF(G10&lt;&gt;"Diciembre",TRUNC(G12-(G13+G14+G15-G16)),0),0)</f>
        <v>0</v>
      </c>
    </row>
    <row r="21" spans="3:11" hidden="1" x14ac:dyDescent="0.25">
      <c r="C21" s="8" t="s">
        <v>10</v>
      </c>
      <c r="E21" s="5" t="e">
        <f>IF(E10="Diciembre",E14/E12,0)</f>
        <v>#DIV/0!</v>
      </c>
      <c r="G21" s="5">
        <f>IF(G10="Diciembre",G14/G12,0)</f>
        <v>0</v>
      </c>
    </row>
    <row r="22" spans="3:11" hidden="1" x14ac:dyDescent="0.25">
      <c r="C22" s="8" t="s">
        <v>11</v>
      </c>
      <c r="E22" s="5">
        <f>IF(E10&lt;&gt;"Diciembre",(E14+E15-E16)/E12,0)</f>
        <v>0</v>
      </c>
      <c r="G22" s="5" t="e">
        <f>IF(G10&lt;&gt;"Diciembre",(G14+G15-G16)/G12,0)</f>
        <v>#DIV/0!</v>
      </c>
    </row>
    <row r="23" spans="3:11" ht="6.95" customHeight="1" x14ac:dyDescent="0.25"/>
    <row r="24" spans="3:11" x14ac:dyDescent="0.25">
      <c r="C24" s="21" t="s">
        <v>30</v>
      </c>
      <c r="E24" s="3">
        <f>ABS(IF(E18="Balance No Cuadrado",E19+E20,0))</f>
        <v>0</v>
      </c>
      <c r="G24" s="3">
        <f>ABS(IF(G18="Balance No Cuadrado",G19+G20,0))</f>
        <v>0</v>
      </c>
    </row>
  </sheetData>
  <sheetProtection algorithmName="SHA-512" hashValue="PBcatx9h9v1GBbouN03zxRUM0gJqqeI57Oqo5ksMXD8tacyb9lD0w+0B0FrCKuG7yWcepJEAVtOoYdYY5+QKHA==" saltValue="QZCqAktl0+6d5xGuAL3tSw==" spinCount="100000" sheet="1" objects="1" scenarios="1"/>
  <conditionalFormatting sqref="E18">
    <cfRule type="containsText" dxfId="9" priority="3" stopIfTrue="1" operator="containsText" text="Balance Cuadrado">
      <formula>NOT(ISERROR(SEARCH("Balance Cuadrado",E18)))</formula>
    </cfRule>
    <cfRule type="containsText" dxfId="8" priority="4" operator="containsText" text="Balance No Cuadrado">
      <formula>NOT(ISERROR(SEARCH("Balance No Cuadrado",E18)))</formula>
    </cfRule>
  </conditionalFormatting>
  <conditionalFormatting sqref="G18">
    <cfRule type="containsText" dxfId="7" priority="1" stopIfTrue="1" operator="containsText" text="Balance Cuadrado">
      <formula>NOT(ISERROR(SEARCH("Balance Cuadrado",G18)))</formula>
    </cfRule>
    <cfRule type="containsText" dxfId="6" priority="2" operator="containsText" text="Balance No Cuadrado">
      <formula>NOT(ISERROR(SEARCH("Balance No Cuadrado",G18)))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Hoja1!$A$2:$A$13</xm:f>
          </x14:formula1>
          <xm:sqref>E10 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4"/>
  <sheetViews>
    <sheetView topLeftCell="A4" zoomScale="102" workbookViewId="0">
      <selection activeCell="C19" sqref="C19"/>
    </sheetView>
  </sheetViews>
  <sheetFormatPr baseColWidth="10" defaultRowHeight="15" x14ac:dyDescent="0.25"/>
  <cols>
    <col min="3" max="3" width="13" customWidth="1"/>
    <col min="4" max="4" width="6" customWidth="1"/>
    <col min="5" max="5" width="11.140625" customWidth="1"/>
    <col min="6" max="6" width="6.28515625" customWidth="1"/>
    <col min="10" max="10" width="16.85546875" bestFit="1" customWidth="1"/>
  </cols>
  <sheetData>
    <row r="3" spans="3:9" ht="21" x14ac:dyDescent="0.35">
      <c r="G3" s="15" t="s">
        <v>14</v>
      </c>
    </row>
    <row r="4" spans="3:9" ht="15.75" x14ac:dyDescent="0.25">
      <c r="G4" s="16" t="s">
        <v>15</v>
      </c>
    </row>
    <row r="5" spans="3:9" x14ac:dyDescent="0.25">
      <c r="G5" s="17" t="s">
        <v>16</v>
      </c>
    </row>
    <row r="6" spans="3:9" x14ac:dyDescent="0.25">
      <c r="G6" s="17"/>
    </row>
    <row r="7" spans="3:9" x14ac:dyDescent="0.25">
      <c r="G7" s="17"/>
    </row>
    <row r="8" spans="3:9" x14ac:dyDescent="0.25">
      <c r="E8" s="18" t="s">
        <v>17</v>
      </c>
      <c r="F8" s="19"/>
      <c r="G8" s="18" t="s">
        <v>18</v>
      </c>
    </row>
    <row r="9" spans="3:9" x14ac:dyDescent="0.25">
      <c r="D9" s="9" t="s">
        <v>2</v>
      </c>
      <c r="E9" s="11">
        <f>'Cuadre Contable'!E9</f>
        <v>2024</v>
      </c>
      <c r="F9" s="9" t="s">
        <v>2</v>
      </c>
      <c r="G9" s="22">
        <f>'Cuadre Contable'!G9</f>
        <v>2025</v>
      </c>
    </row>
    <row r="10" spans="3:9" x14ac:dyDescent="0.25">
      <c r="D10" s="9" t="s">
        <v>0</v>
      </c>
      <c r="E10" s="11" t="str">
        <f>'Cuadre Contable'!E10</f>
        <v>Diciembre</v>
      </c>
      <c r="F10" s="9" t="s">
        <v>0</v>
      </c>
      <c r="G10" s="22" t="str">
        <f>'Cuadre Contable'!G10</f>
        <v>Enero</v>
      </c>
    </row>
    <row r="11" spans="3:9" ht="10.5" customHeight="1" thickBot="1" x14ac:dyDescent="0.3">
      <c r="E11" s="10"/>
      <c r="F11" s="9"/>
      <c r="G11" s="10"/>
    </row>
    <row r="12" spans="3:9" hidden="1" x14ac:dyDescent="0.25">
      <c r="C12" s="4" t="s">
        <v>3</v>
      </c>
      <c r="D12" s="2"/>
      <c r="E12" s="6">
        <f>'Cuadre Contable'!E12</f>
        <v>0</v>
      </c>
      <c r="F12" s="2"/>
      <c r="G12" s="7">
        <f>'Cuadre Contable'!G12</f>
        <v>0</v>
      </c>
    </row>
    <row r="13" spans="3:9" hidden="1" x14ac:dyDescent="0.25">
      <c r="C13" s="4" t="s">
        <v>4</v>
      </c>
      <c r="D13" s="2"/>
      <c r="E13" s="6">
        <f>'Cuadre Contable'!E13</f>
        <v>0</v>
      </c>
      <c r="F13" s="2"/>
      <c r="G13" s="7">
        <f>'Cuadre Contable'!G13</f>
        <v>0</v>
      </c>
      <c r="I13" s="1"/>
    </row>
    <row r="14" spans="3:9" hidden="1" x14ac:dyDescent="0.25">
      <c r="C14" s="4" t="s">
        <v>5</v>
      </c>
      <c r="D14" s="2"/>
      <c r="E14" s="6">
        <f>'Cuadre Contable'!E14</f>
        <v>0</v>
      </c>
      <c r="F14" s="2"/>
      <c r="G14" s="7">
        <f>'Cuadre Contable'!G14</f>
        <v>0</v>
      </c>
    </row>
    <row r="15" spans="3:9" hidden="1" x14ac:dyDescent="0.25">
      <c r="C15" s="4" t="s">
        <v>6</v>
      </c>
      <c r="D15" s="2"/>
      <c r="E15" s="6">
        <f>'Cuadre Contable'!E15</f>
        <v>0</v>
      </c>
      <c r="F15" s="2"/>
      <c r="G15" s="7">
        <f>'Cuadre Contable'!G15</f>
        <v>0</v>
      </c>
    </row>
    <row r="16" spans="3:9" ht="15.75" hidden="1" thickBot="1" x14ac:dyDescent="0.3">
      <c r="C16" s="4" t="s">
        <v>7</v>
      </c>
      <c r="D16" s="2"/>
      <c r="E16" s="6">
        <f>'Cuadre Contable'!E16</f>
        <v>0</v>
      </c>
      <c r="F16" s="2"/>
      <c r="G16" s="7">
        <f>'Cuadre Contable'!G16</f>
        <v>0</v>
      </c>
    </row>
    <row r="17" spans="3:7" ht="15.75" thickBot="1" x14ac:dyDescent="0.3">
      <c r="C17" s="4" t="s">
        <v>12</v>
      </c>
      <c r="E17" s="20" t="e">
        <f>IF('Cuadre Contable'!E18="Balance No Cuadrado","Error",'Cuadre Contable'!E21+'Cuadre Contable'!E22)</f>
        <v>#DIV/0!</v>
      </c>
      <c r="F17" s="19"/>
      <c r="G17" s="20" t="e">
        <f>IF('Cuadre Contable'!G18="Balance No Cuadrado","Error",'Cuadre Contable'!G21+'Cuadre Contable'!G22)</f>
        <v>#DIV/0!</v>
      </c>
    </row>
    <row r="18" spans="3:7" s="13" customFormat="1" ht="6" customHeight="1" x14ac:dyDescent="0.25">
      <c r="C18" s="12"/>
      <c r="E18" s="14"/>
      <c r="G18" s="14"/>
    </row>
    <row r="19" spans="3:7" ht="45.95" customHeight="1" x14ac:dyDescent="0.25">
      <c r="C19" s="4" t="s">
        <v>13</v>
      </c>
      <c r="E19" s="10" t="e">
        <f>IF(E17="Error",'Cuadre Contable'!E18,IF(E17&gt;=33.33%,"Solvencia Adecuada","Solvencia No Adecuada"))</f>
        <v>#DIV/0!</v>
      </c>
      <c r="G19" s="10" t="e">
        <f>IF(G17="Error",'Cuadre Contable'!G18,IF(G17&gt;=33.33%,"Solvencia Adecuada","Solvencia No Adecuada"))</f>
        <v>#DIV/0!</v>
      </c>
    </row>
    <row r="20" spans="3:7" hidden="1" x14ac:dyDescent="0.25">
      <c r="E20" s="3">
        <f>E12-E13-E14</f>
        <v>0</v>
      </c>
      <c r="G20" s="3">
        <f>G12-G13-G14</f>
        <v>0</v>
      </c>
    </row>
    <row r="21" spans="3:7" hidden="1" x14ac:dyDescent="0.25">
      <c r="C21" s="8" t="s">
        <v>8</v>
      </c>
      <c r="E21" s="3">
        <f>E12-(E13+E14+E15-E16)</f>
        <v>0</v>
      </c>
      <c r="G21" s="3">
        <f>G12-(G13+G14+G15-G16)</f>
        <v>0</v>
      </c>
    </row>
    <row r="22" spans="3:7" hidden="1" x14ac:dyDescent="0.25">
      <c r="C22" s="8" t="s">
        <v>9</v>
      </c>
      <c r="E22" s="5" t="e">
        <f>E14/E12</f>
        <v>#DIV/0!</v>
      </c>
      <c r="G22" s="5" t="e">
        <f>G14/G12</f>
        <v>#DIV/0!</v>
      </c>
    </row>
    <row r="23" spans="3:7" hidden="1" x14ac:dyDescent="0.25">
      <c r="C23" s="8" t="s">
        <v>10</v>
      </c>
      <c r="E23" s="5" t="e">
        <f>(E14+E15-E16)/E12</f>
        <v>#DIV/0!</v>
      </c>
      <c r="G23" s="5" t="e">
        <f>(G14+G15-G16)/G12</f>
        <v>#DIV/0!</v>
      </c>
    </row>
    <row r="24" spans="3:7" hidden="1" x14ac:dyDescent="0.25">
      <c r="C24" s="8" t="s">
        <v>11</v>
      </c>
    </row>
  </sheetData>
  <sheetProtection algorithmName="SHA-512" hashValue="Va5bkXYZaV7I4q1ozZQ/8ZUB8ahAAaGegAWunJ0u9oSEyAK+Ry3s05fLwdgakmKh4JvbskuKy1RY043fuOIgBA==" saltValue="XI2gonEYg8AQTZAsM4AHTw==" spinCount="100000" sheet="1" objects="1" scenarios="1"/>
  <conditionalFormatting sqref="E19">
    <cfRule type="containsText" dxfId="5" priority="7" operator="containsText" text="Solvencia Adecuada">
      <formula>NOT(ISERROR(SEARCH("Solvencia Adecuada",E19)))</formula>
    </cfRule>
    <cfRule type="containsText" dxfId="4" priority="8" operator="containsText" text="Solvencia No Adecuada">
      <formula>NOT(ISERROR(SEARCH("Solvencia No Adecuada",E19)))</formula>
    </cfRule>
  </conditionalFormatting>
  <conditionalFormatting sqref="G19">
    <cfRule type="containsText" dxfId="3" priority="2" operator="containsText" text="Solvencia Adecuada">
      <formula>NOT(ISERROR(SEARCH("Solvencia Adecuada",G19)))</formula>
    </cfRule>
    <cfRule type="containsText" dxfId="2" priority="3" operator="containsText" text="Solvencia No Adecuada">
      <formula>NOT(ISERROR(SEARCH("Solvencia No Adecuada",G19)))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stopIfTrue="1" operator="containsText" id="{C4CB4C83-A07E-402C-BA27-86525347E4DD}">
            <xm:f>NOT(ISERROR(SEARCH("Balance No Cuadrado",E19)))</xm:f>
            <xm:f>"Balance No Cuadrado"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containsText" priority="1" stopIfTrue="1" operator="containsText" id="{99A84966-C024-414E-A39F-4DF80350C9C7}">
            <xm:f>NOT(ISERROR(SEARCH("Balance No Cuadrado",G19)))</xm:f>
            <xm:f>"Balance No Cuadrado"</xm:f>
            <x14:dxf>
              <font>
                <color theme="7" tint="-0.499984740745262"/>
              </font>
              <fill>
                <patternFill>
                  <bgColor rgb="FFFFFF00"/>
                </patternFill>
              </fill>
            </x14:dxf>
          </x14:cfRule>
          <xm:sqref>G19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A5" sqref="A5"/>
    </sheetView>
  </sheetViews>
  <sheetFormatPr baseColWidth="10" defaultRowHeight="15" x14ac:dyDescent="0.25"/>
  <sheetData>
    <row r="2" spans="1:1" x14ac:dyDescent="0.25">
      <c r="A2" t="s">
        <v>19</v>
      </c>
    </row>
    <row r="3" spans="1:1" x14ac:dyDescent="0.25">
      <c r="A3" t="s">
        <v>21</v>
      </c>
    </row>
    <row r="4" spans="1:1" x14ac:dyDescent="0.25">
      <c r="A4" t="s">
        <v>20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1</v>
      </c>
    </row>
  </sheetData>
  <sheetProtection algorithmName="SHA-512" hashValue="Xd1l0v+Yzu0iNFaj+7v63DgLhSKRv2EjidJSLuEmNbKrlcTh4/UEDhmp9eu0w4jbvhiTDNOiICoeUQZTV1Q07w==" saltValue="92OgVycaxjpku4V401FDs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Cuadre Contable</vt:lpstr>
      <vt:lpstr>Calculo Solvencia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Pazmiño Rommel Salomón</dc:creator>
  <cp:lastModifiedBy>Realpe Julia Paulina</cp:lastModifiedBy>
  <dcterms:created xsi:type="dcterms:W3CDTF">2020-04-23T13:07:50Z</dcterms:created>
  <dcterms:modified xsi:type="dcterms:W3CDTF">2025-01-08T18:11:47Z</dcterms:modified>
</cp:coreProperties>
</file>